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I4" i="2"/>
  <c r="I5"/>
  <c r="I6"/>
  <c r="I7"/>
  <c r="I8"/>
  <c r="I9"/>
  <c r="I10"/>
  <c r="I11"/>
  <c r="I12"/>
  <c r="I13"/>
  <c r="I14"/>
  <c r="I15"/>
  <c r="I16"/>
  <c r="I17"/>
  <c r="I18"/>
  <c r="I19"/>
  <c r="I20"/>
  <c r="I21"/>
  <c r="I3"/>
  <c r="H4"/>
  <c r="H5"/>
  <c r="H6"/>
  <c r="H7"/>
  <c r="H8"/>
  <c r="H9"/>
  <c r="H13"/>
  <c r="H14"/>
  <c r="H15"/>
  <c r="H16"/>
  <c r="H17"/>
  <c r="H18"/>
  <c r="H19"/>
  <c r="H20"/>
  <c r="H3"/>
  <c r="F3" i="1" l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3"/>
</calcChain>
</file>

<file path=xl/sharedStrings.xml><?xml version="1.0" encoding="utf-8"?>
<sst xmlns="http://schemas.openxmlformats.org/spreadsheetml/2006/main" count="126" uniqueCount="62">
  <si>
    <t>DESCRIPTION</t>
  </si>
  <si>
    <t>Solution Tank (granite)</t>
  </si>
  <si>
    <t>Solution Tank Lid (black)</t>
  </si>
  <si>
    <t>Hinge - solution lid - left</t>
  </si>
  <si>
    <t>Hinge - solution lid - right</t>
  </si>
  <si>
    <t>Bolt</t>
  </si>
  <si>
    <t>Hinge - Solution Tank</t>
  </si>
  <si>
    <t>Solution Strainer</t>
  </si>
  <si>
    <t>Hose fitting</t>
  </si>
  <si>
    <t>Rubber Gasket</t>
  </si>
  <si>
    <t>Restraining cable for solution tank</t>
  </si>
  <si>
    <t>Washer</t>
  </si>
  <si>
    <t>Screw</t>
  </si>
  <si>
    <t>Nyloc nut</t>
  </si>
  <si>
    <t>ITEM</t>
  </si>
  <si>
    <t>QTY.</t>
  </si>
  <si>
    <t>PART NO.</t>
  </si>
  <si>
    <t>AS26/32755</t>
  </si>
  <si>
    <t>AS26/32754</t>
  </si>
  <si>
    <t>AS26/321114</t>
  </si>
  <si>
    <t>AS26/321113</t>
  </si>
  <si>
    <t>AS26/32205</t>
  </si>
  <si>
    <t>AS26/32811</t>
  </si>
  <si>
    <t>AS26/321215</t>
  </si>
  <si>
    <t>AS26/32060</t>
  </si>
  <si>
    <t>AS26/32054</t>
  </si>
  <si>
    <t>AS26/32063</t>
  </si>
  <si>
    <t>AS26/321260</t>
  </si>
  <si>
    <t>AS26/321801</t>
  </si>
  <si>
    <t>AS26/32206</t>
  </si>
  <si>
    <t>AS26/32279</t>
  </si>
  <si>
    <t>AS26/32275</t>
  </si>
  <si>
    <t>AS26/32268</t>
  </si>
  <si>
    <t>AS26/32274</t>
  </si>
  <si>
    <t>AS26/32261</t>
  </si>
  <si>
    <t>AS26/32241</t>
  </si>
  <si>
    <t xml:space="preserve">E1172900                      </t>
  </si>
  <si>
    <t>Solution Tank (GRAY)</t>
  </si>
  <si>
    <t xml:space="preserve">E1172800                      </t>
  </si>
  <si>
    <t>SOLUTION TANK LID (BLACK)</t>
  </si>
  <si>
    <t xml:space="preserve">E1210200                      </t>
  </si>
  <si>
    <t>HINGE - SOLUTION LID - LEFT</t>
  </si>
  <si>
    <t xml:space="preserve">E1210100                      </t>
  </si>
  <si>
    <t>HINGE - SOLUTION LID - RIGHT</t>
  </si>
  <si>
    <t xml:space="preserve">E8106400                      </t>
  </si>
  <si>
    <t>Bolt 1/4-20x3/4 hex gr 5</t>
  </si>
  <si>
    <t xml:space="preserve">E1173200                      </t>
  </si>
  <si>
    <t>HINGE - SOLUTION TANK</t>
  </si>
  <si>
    <t xml:space="preserve">E1110100                      </t>
  </si>
  <si>
    <t>SOLUTION STRAINER</t>
  </si>
  <si>
    <t xml:space="preserve">E1110700                      </t>
  </si>
  <si>
    <t>Gasket, 1/2" BLK Neoprene</t>
  </si>
  <si>
    <t xml:space="preserve">PE50058                       </t>
  </si>
  <si>
    <t>Restraining Cable for Solution Tank</t>
  </si>
  <si>
    <t xml:space="preserve">E8171300                      </t>
  </si>
  <si>
    <t>Washer 1/4 in flat</t>
  </si>
  <si>
    <t xml:space="preserve">E1112900                      </t>
  </si>
  <si>
    <t>Spacing Washer (#730-009)</t>
  </si>
  <si>
    <t xml:space="preserve">E1112200                      </t>
  </si>
  <si>
    <t>1/4-20 x .5 SS PHMS screw</t>
  </si>
  <si>
    <t xml:space="preserve">E8357000                      </t>
  </si>
  <si>
    <t>Screw  1/4" - 20 x 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</si>
</sst>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entury"/>
      <family val="1"/>
    </font>
    <font>
      <sz val="9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/>
    <xf numFmtId="49" fontId="1" fillId="0" borderId="0" xfId="0" applyNumberFormat="1" applyFont="1" applyAlignment="1"/>
    <xf numFmtId="49" fontId="0" fillId="0" borderId="0" xfId="0" applyNumberForma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indent="4"/>
    </xf>
    <xf numFmtId="0" fontId="5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>
      <selection activeCell="A2" sqref="A2:D21"/>
    </sheetView>
  </sheetViews>
  <sheetFormatPr defaultRowHeight="15"/>
  <cols>
    <col min="3" max="3" width="13.7109375" customWidth="1"/>
    <col min="4" max="4" width="28.7109375" customWidth="1"/>
    <col min="5" max="5" width="36.28515625" customWidth="1"/>
    <col min="6" max="6" width="45.140625" customWidth="1"/>
  </cols>
  <sheetData>
    <row r="2" spans="1:6">
      <c r="A2" s="3" t="s">
        <v>14</v>
      </c>
      <c r="B2" s="3" t="s">
        <v>15</v>
      </c>
      <c r="C2" s="3" t="s">
        <v>16</v>
      </c>
      <c r="D2" s="1" t="s">
        <v>0</v>
      </c>
    </row>
    <row r="3" spans="1:6">
      <c r="A3" s="3">
        <v>1</v>
      </c>
      <c r="B3" s="3">
        <v>1</v>
      </c>
      <c r="C3" s="5" t="s">
        <v>17</v>
      </c>
      <c r="D3" s="1" t="s">
        <v>1</v>
      </c>
      <c r="E3" s="4" t="str">
        <f>LEFT(IFERROR(VLOOKUP(TRIM(C3),[1]!Table_Query_from_BetcoViews[[AlternateID]:[MainSKU]],4,FALSE),C3),6)</f>
        <v>E11729</v>
      </c>
      <c r="F3" t="str">
        <f>IF(ISNA(VLOOKUP(TRIM(C3),[1]!Table_Query_from_BetcoViews[[#All],[AlternateID]:[MainSKU]],4,FALSE))=TRUE,(C3),(LEFT(VLOOKUP(TRIM(C3),[1]!Table_Query_from_BetcoViews[[#All],[AlternateID]:[MainSKU]],4,FALSE),6)))</f>
        <v>E11729</v>
      </c>
    </row>
    <row r="4" spans="1:6">
      <c r="A4" s="3">
        <v>2</v>
      </c>
      <c r="B4" s="3">
        <v>1</v>
      </c>
      <c r="C4" s="5" t="s">
        <v>18</v>
      </c>
      <c r="D4" s="1" t="s">
        <v>2</v>
      </c>
      <c r="E4" s="4" t="str">
        <f>LEFT(IFERROR(VLOOKUP(TRIM(C4),[1]!Table_Query_from_BetcoViews[[AlternateID]:[MainSKU]],4,FALSE),C4),6)</f>
        <v>E11728</v>
      </c>
    </row>
    <row r="5" spans="1:6">
      <c r="A5" s="3">
        <v>3</v>
      </c>
      <c r="B5" s="3">
        <v>1</v>
      </c>
      <c r="C5" s="5" t="s">
        <v>19</v>
      </c>
      <c r="D5" s="1" t="s">
        <v>3</v>
      </c>
      <c r="E5" s="4" t="str">
        <f>LEFT(IFERROR(VLOOKUP(TRIM(C5),[1]!Table_Query_from_BetcoViews[[AlternateID]:[MainSKU]],4,FALSE),C5),6)</f>
        <v>E12102</v>
      </c>
    </row>
    <row r="6" spans="1:6">
      <c r="A6" s="3">
        <v>4</v>
      </c>
      <c r="B6" s="3">
        <v>1</v>
      </c>
      <c r="C6" s="5" t="s">
        <v>20</v>
      </c>
      <c r="D6" s="1" t="s">
        <v>4</v>
      </c>
      <c r="E6" s="4" t="str">
        <f>LEFT(IFERROR(VLOOKUP(TRIM(C6),[1]!Table_Query_from_BetcoViews[[AlternateID]:[MainSKU]],4,FALSE),C6),6)</f>
        <v>E12101</v>
      </c>
    </row>
    <row r="7" spans="1:6">
      <c r="A7" s="3">
        <v>5</v>
      </c>
      <c r="B7" s="3">
        <v>4</v>
      </c>
      <c r="C7" s="5" t="s">
        <v>21</v>
      </c>
      <c r="D7" s="1" t="s">
        <v>5</v>
      </c>
      <c r="E7" s="4" t="str">
        <f>LEFT(IFERROR(VLOOKUP(TRIM(C7),[1]!Table_Query_from_BetcoViews[[AlternateID]:[MainSKU]],4,FALSE),C7),6)</f>
        <v>E81064</v>
      </c>
    </row>
    <row r="8" spans="1:6">
      <c r="A8" s="3">
        <v>6</v>
      </c>
      <c r="B8" s="3">
        <v>1</v>
      </c>
      <c r="C8" s="5" t="s">
        <v>22</v>
      </c>
      <c r="D8" s="1" t="s">
        <v>6</v>
      </c>
      <c r="E8" s="4" t="str">
        <f>LEFT(IFERROR(VLOOKUP(TRIM(C8),[1]!Table_Query_from_BetcoViews[[AlternateID]:[MainSKU]],4,FALSE),C8),6)</f>
        <v>E11732</v>
      </c>
    </row>
    <row r="9" spans="1:6">
      <c r="A9" s="3">
        <v>7</v>
      </c>
      <c r="B9" s="3">
        <v>1</v>
      </c>
      <c r="C9" s="5" t="s">
        <v>23</v>
      </c>
      <c r="D9" s="1" t="s">
        <v>7</v>
      </c>
      <c r="E9" s="4" t="str">
        <f>LEFT(IFERROR(VLOOKUP(TRIM(C9),[1]!Table_Query_from_BetcoViews[[AlternateID]:[MainSKU]],4,FALSE),C9),6)</f>
        <v>E11101</v>
      </c>
    </row>
    <row r="10" spans="1:6">
      <c r="A10" s="3">
        <v>8</v>
      </c>
      <c r="B10" s="3">
        <v>1</v>
      </c>
      <c r="C10" s="5" t="s">
        <v>24</v>
      </c>
      <c r="D10" s="1" t="s">
        <v>8</v>
      </c>
      <c r="E10" s="4" t="str">
        <f>LEFT(IFERROR(VLOOKUP(TRIM(C10),[1]!Table_Query_from_BetcoViews[[AlternateID]:[MainSKU]],4,FALSE),C10),6)</f>
        <v>AS26/3</v>
      </c>
    </row>
    <row r="11" spans="1:6">
      <c r="A11" s="3">
        <v>9</v>
      </c>
      <c r="B11" s="3">
        <v>1</v>
      </c>
      <c r="C11" s="5" t="s">
        <v>25</v>
      </c>
      <c r="D11" s="1" t="s">
        <v>8</v>
      </c>
      <c r="E11" s="4" t="str">
        <f>LEFT(IFERROR(VLOOKUP(TRIM(C11),[1]!Table_Query_from_BetcoViews[[AlternateID]:[MainSKU]],4,FALSE),C11),6)</f>
        <v>AS26/3</v>
      </c>
    </row>
    <row r="12" spans="1:6">
      <c r="A12" s="3">
        <v>10</v>
      </c>
      <c r="B12" s="3">
        <v>1</v>
      </c>
      <c r="C12" s="5" t="s">
        <v>26</v>
      </c>
      <c r="D12" s="1" t="s">
        <v>8</v>
      </c>
      <c r="E12" s="4" t="str">
        <f>LEFT(IFERROR(VLOOKUP(TRIM(C12),[1]!Table_Query_from_BetcoViews[[AlternateID]:[MainSKU]],4,FALSE),C12),6)</f>
        <v>AS26/3</v>
      </c>
    </row>
    <row r="13" spans="1:6">
      <c r="A13" s="3">
        <v>11</v>
      </c>
      <c r="B13" s="3">
        <v>2</v>
      </c>
      <c r="C13" s="5" t="s">
        <v>27</v>
      </c>
      <c r="D13" s="1" t="s">
        <v>9</v>
      </c>
      <c r="E13" s="4" t="str">
        <f>LEFT(IFERROR(VLOOKUP(TRIM(C13),[1]!Table_Query_from_BetcoViews[[AlternateID]:[MainSKU]],4,FALSE),C13),6)</f>
        <v>E11107</v>
      </c>
    </row>
    <row r="14" spans="1:6">
      <c r="A14" s="3">
        <v>12</v>
      </c>
      <c r="B14" s="3">
        <v>1</v>
      </c>
      <c r="C14" s="5" t="s">
        <v>28</v>
      </c>
      <c r="D14" s="2" t="s">
        <v>10</v>
      </c>
      <c r="E14" s="4" t="str">
        <f>LEFT(IFERROR(VLOOKUP(TRIM(C14),[1]!Table_Query_from_BetcoViews[[AlternateID]:[MainSKU]],4,FALSE),C14),6)</f>
        <v>PE5005</v>
      </c>
    </row>
    <row r="15" spans="1:6" ht="14.25" customHeight="1">
      <c r="A15" s="3">
        <v>13</v>
      </c>
      <c r="B15" s="3">
        <v>1</v>
      </c>
      <c r="C15" s="5" t="s">
        <v>29</v>
      </c>
      <c r="D15" s="2" t="s">
        <v>5</v>
      </c>
      <c r="E15" s="4" t="str">
        <f>LEFT(IFERROR(VLOOKUP(TRIM(C15),[1]!Table_Query_from_BetcoViews[[AlternateID]:[MainSKU]],4,FALSE),C15),6)</f>
        <v>E81064</v>
      </c>
    </row>
    <row r="16" spans="1:6">
      <c r="A16" s="3">
        <v>14</v>
      </c>
      <c r="B16" s="3">
        <v>2</v>
      </c>
      <c r="C16" s="5" t="s">
        <v>30</v>
      </c>
      <c r="D16" s="1" t="s">
        <v>11</v>
      </c>
      <c r="E16" s="4" t="str">
        <f>LEFT(IFERROR(VLOOKUP(TRIM(C16),[1]!Table_Query_from_BetcoViews[[AlternateID]:[MainSKU]],4,FALSE),C16),6)</f>
        <v>E81713</v>
      </c>
    </row>
    <row r="17" spans="1:5">
      <c r="A17" s="3">
        <v>15</v>
      </c>
      <c r="B17" s="3">
        <v>2</v>
      </c>
      <c r="C17" s="5" t="s">
        <v>31</v>
      </c>
      <c r="D17" s="1" t="s">
        <v>11</v>
      </c>
      <c r="E17" s="4" t="str">
        <f>LEFT(IFERROR(VLOOKUP(TRIM(C17),[1]!Table_Query_from_BetcoViews[[AlternateID]:[MainSKU]],4,FALSE),C17),6)</f>
        <v>E11129</v>
      </c>
    </row>
    <row r="18" spans="1:5">
      <c r="A18" s="3">
        <v>16</v>
      </c>
      <c r="B18" s="3">
        <v>4</v>
      </c>
      <c r="C18" s="5" t="s">
        <v>32</v>
      </c>
      <c r="D18" s="1" t="s">
        <v>12</v>
      </c>
      <c r="E18" s="4" t="str">
        <f>LEFT(IFERROR(VLOOKUP(TRIM(C18),[1]!Table_Query_from_BetcoViews[[AlternateID]:[MainSKU]],4,FALSE),C18),6)</f>
        <v>E11122</v>
      </c>
    </row>
    <row r="19" spans="1:5">
      <c r="A19" s="3">
        <v>17</v>
      </c>
      <c r="B19" s="3">
        <v>10</v>
      </c>
      <c r="C19" s="5" t="s">
        <v>33</v>
      </c>
      <c r="D19" s="1" t="s">
        <v>11</v>
      </c>
      <c r="E19" s="4" t="str">
        <f>LEFT(IFERROR(VLOOKUP(TRIM(C19),[1]!Table_Query_from_BetcoViews[[AlternateID]:[MainSKU]],4,FALSE),C19),6)</f>
        <v>E81713</v>
      </c>
    </row>
    <row r="20" spans="1:5">
      <c r="A20" s="3">
        <v>18</v>
      </c>
      <c r="B20" s="3">
        <v>3</v>
      </c>
      <c r="C20" s="5" t="s">
        <v>34</v>
      </c>
      <c r="D20" s="1" t="s">
        <v>12</v>
      </c>
      <c r="E20" s="4" t="str">
        <f>LEFT(IFERROR(VLOOKUP(TRIM(C20),[1]!Table_Query_from_BetcoViews[[AlternateID]:[MainSKU]],4,FALSE),C20),6)</f>
        <v>E83570</v>
      </c>
    </row>
    <row r="21" spans="1:5">
      <c r="A21" s="3">
        <v>19</v>
      </c>
      <c r="B21" s="3">
        <v>3</v>
      </c>
      <c r="C21" s="5" t="s">
        <v>35</v>
      </c>
      <c r="D21" s="1" t="s">
        <v>13</v>
      </c>
      <c r="E21" s="4" t="str">
        <f>LEFT(IFERROR(VLOOKUP(TRIM(C21),[1]!Table_Query_from_BetcoViews[[AlternateID]:[MainSKU]],4,FALSE),C21),6)</f>
        <v>AS26/3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1"/>
  <sheetViews>
    <sheetView tabSelected="1" workbookViewId="0">
      <selection activeCell="A2" sqref="A2:E21"/>
    </sheetView>
  </sheetViews>
  <sheetFormatPr defaultRowHeight="15"/>
  <cols>
    <col min="1" max="1" width="14.28515625" customWidth="1"/>
    <col min="2" max="2" width="7.7109375" style="11" customWidth="1"/>
    <col min="3" max="3" width="7" style="11" customWidth="1"/>
    <col min="4" max="4" width="21.42578125" style="11" customWidth="1"/>
    <col min="5" max="5" width="38.85546875" customWidth="1"/>
    <col min="6" max="6" width="13" style="6" customWidth="1"/>
    <col min="7" max="7" width="40" customWidth="1"/>
    <col min="8" max="8" width="17.7109375" customWidth="1"/>
    <col min="9" max="9" width="43.28515625" customWidth="1"/>
  </cols>
  <sheetData>
    <row r="2" spans="1:9" ht="12" customHeight="1">
      <c r="A2" s="7"/>
      <c r="B2" s="8" t="s">
        <v>14</v>
      </c>
      <c r="C2" s="8" t="s">
        <v>15</v>
      </c>
      <c r="D2" s="9" t="s">
        <v>16</v>
      </c>
      <c r="E2" s="12" t="s">
        <v>0</v>
      </c>
    </row>
    <row r="3" spans="1:9" ht="12" customHeight="1">
      <c r="A3" s="7"/>
      <c r="B3" s="10">
        <v>1</v>
      </c>
      <c r="C3" s="10">
        <v>1</v>
      </c>
      <c r="D3" s="10" t="s">
        <v>36</v>
      </c>
      <c r="E3" s="13" t="s">
        <v>37</v>
      </c>
      <c r="F3" s="5" t="s">
        <v>17</v>
      </c>
      <c r="G3" s="1" t="s">
        <v>1</v>
      </c>
      <c r="H3" t="str">
        <f>VLOOKUP(F3,[1]!Table_Query_from_BetcoViews[[#All],[AlternateID]:[MainSKU]],4,FALSE)</f>
        <v xml:space="preserve">E1172900                      </v>
      </c>
      <c r="I3" s="4" t="str">
        <f>IFERROR(VLOOKUP(TRIM(F3),[1]!Table_Query_from_BetcoViews[[AlternateID]:[ItemDescr2]],5,FALSE),G3)</f>
        <v>Solution Tank (GRAY)</v>
      </c>
    </row>
    <row r="4" spans="1:9" ht="12" customHeight="1">
      <c r="A4" s="7"/>
      <c r="B4" s="10">
        <v>2</v>
      </c>
      <c r="C4" s="10">
        <v>1</v>
      </c>
      <c r="D4" s="10" t="s">
        <v>38</v>
      </c>
      <c r="E4" s="13" t="s">
        <v>39</v>
      </c>
      <c r="F4" s="5" t="s">
        <v>18</v>
      </c>
      <c r="G4" s="1" t="s">
        <v>2</v>
      </c>
      <c r="H4" t="str">
        <f>VLOOKUP(F4,[1]!Table_Query_from_BetcoViews[[#All],[AlternateID]:[MainSKU]],4,FALSE)</f>
        <v xml:space="preserve">E1172800                      </v>
      </c>
      <c r="I4" s="4" t="str">
        <f>IFERROR(VLOOKUP(TRIM(F4),[1]!Table_Query_from_BetcoViews[[AlternateID]:[ItemDescr2]],5,FALSE),G4)</f>
        <v>SOLUTION TANK LID (BLACK)</v>
      </c>
    </row>
    <row r="5" spans="1:9" ht="12" customHeight="1">
      <c r="A5" s="7"/>
      <c r="B5" s="10">
        <v>3</v>
      </c>
      <c r="C5" s="10">
        <v>1</v>
      </c>
      <c r="D5" s="10" t="s">
        <v>40</v>
      </c>
      <c r="E5" s="13" t="s">
        <v>41</v>
      </c>
      <c r="F5" s="5" t="s">
        <v>19</v>
      </c>
      <c r="G5" s="1" t="s">
        <v>3</v>
      </c>
      <c r="H5" t="str">
        <f>VLOOKUP(F5,[1]!Table_Query_from_BetcoViews[[#All],[AlternateID]:[MainSKU]],4,FALSE)</f>
        <v xml:space="preserve">E1210200                      </v>
      </c>
      <c r="I5" s="4" t="str">
        <f>IFERROR(VLOOKUP(TRIM(F5),[1]!Table_Query_from_BetcoViews[[AlternateID]:[ItemDescr2]],5,FALSE),G5)</f>
        <v>HINGE - SOLUTION LID - LEFT</v>
      </c>
    </row>
    <row r="6" spans="1:9" ht="12" customHeight="1">
      <c r="A6" s="7"/>
      <c r="B6" s="10">
        <v>4</v>
      </c>
      <c r="C6" s="10">
        <v>1</v>
      </c>
      <c r="D6" s="10" t="s">
        <v>42</v>
      </c>
      <c r="E6" s="13" t="s">
        <v>43</v>
      </c>
      <c r="F6" s="5" t="s">
        <v>20</v>
      </c>
      <c r="G6" s="1" t="s">
        <v>4</v>
      </c>
      <c r="H6" t="str">
        <f>VLOOKUP(F6,[1]!Table_Query_from_BetcoViews[[#All],[AlternateID]:[MainSKU]],4,FALSE)</f>
        <v xml:space="preserve">E1210100                      </v>
      </c>
      <c r="I6" s="4" t="str">
        <f>IFERROR(VLOOKUP(TRIM(F6),[1]!Table_Query_from_BetcoViews[[AlternateID]:[ItemDescr2]],5,FALSE),G6)</f>
        <v>HINGE - SOLUTION LID - RIGHT</v>
      </c>
    </row>
    <row r="7" spans="1:9" ht="12" customHeight="1">
      <c r="A7" s="7"/>
      <c r="B7" s="10">
        <v>5</v>
      </c>
      <c r="C7" s="10">
        <v>4</v>
      </c>
      <c r="D7" s="10" t="s">
        <v>44</v>
      </c>
      <c r="E7" s="13" t="s">
        <v>45</v>
      </c>
      <c r="F7" s="5" t="s">
        <v>21</v>
      </c>
      <c r="G7" s="1" t="s">
        <v>5</v>
      </c>
      <c r="H7" t="str">
        <f>VLOOKUP(F7,[1]!Table_Query_from_BetcoViews[[#All],[AlternateID]:[MainSKU]],4,FALSE)</f>
        <v xml:space="preserve">E8106400                      </v>
      </c>
      <c r="I7" s="4" t="str">
        <f>IFERROR(VLOOKUP(TRIM(F7),[1]!Table_Query_from_BetcoViews[[AlternateID]:[ItemDescr2]],5,FALSE),G7)</f>
        <v>Bolt 1/4-20x3/4 hex gr 5</v>
      </c>
    </row>
    <row r="8" spans="1:9" ht="12" customHeight="1">
      <c r="A8" s="7"/>
      <c r="B8" s="10">
        <v>6</v>
      </c>
      <c r="C8" s="10">
        <v>1</v>
      </c>
      <c r="D8" s="10" t="s">
        <v>46</v>
      </c>
      <c r="E8" s="13" t="s">
        <v>47</v>
      </c>
      <c r="F8" s="5" t="s">
        <v>22</v>
      </c>
      <c r="G8" s="1" t="s">
        <v>6</v>
      </c>
      <c r="H8" t="str">
        <f>VLOOKUP(F8,[1]!Table_Query_from_BetcoViews[[#All],[AlternateID]:[MainSKU]],4,FALSE)</f>
        <v xml:space="preserve">E1173200                      </v>
      </c>
      <c r="I8" s="4" t="str">
        <f>IFERROR(VLOOKUP(TRIM(F8),[1]!Table_Query_from_BetcoViews[[AlternateID]:[ItemDescr2]],5,FALSE),G8)</f>
        <v>HINGE - SOLUTION TANK</v>
      </c>
    </row>
    <row r="9" spans="1:9" ht="12" customHeight="1">
      <c r="A9" s="7"/>
      <c r="B9" s="10">
        <v>7</v>
      </c>
      <c r="C9" s="10">
        <v>1</v>
      </c>
      <c r="D9" s="10" t="s">
        <v>48</v>
      </c>
      <c r="E9" s="13" t="s">
        <v>49</v>
      </c>
      <c r="F9" s="5" t="s">
        <v>23</v>
      </c>
      <c r="G9" s="1" t="s">
        <v>7</v>
      </c>
      <c r="H9" t="str">
        <f>VLOOKUP(F9,[1]!Table_Query_from_BetcoViews[[#All],[AlternateID]:[MainSKU]],4,FALSE)</f>
        <v xml:space="preserve">E1110100                      </v>
      </c>
      <c r="I9" s="4" t="str">
        <f>IFERROR(VLOOKUP(TRIM(F9),[1]!Table_Query_from_BetcoViews[[AlternateID]:[ItemDescr2]],5,FALSE),G9)</f>
        <v>SOLUTION STRAINER</v>
      </c>
    </row>
    <row r="10" spans="1:9" ht="12" customHeight="1">
      <c r="A10" s="7"/>
      <c r="B10" s="10">
        <v>8</v>
      </c>
      <c r="C10" s="10">
        <v>1</v>
      </c>
      <c r="D10" s="10" t="s">
        <v>24</v>
      </c>
      <c r="E10" s="13" t="s">
        <v>8</v>
      </c>
      <c r="F10" s="5" t="s">
        <v>24</v>
      </c>
      <c r="G10" s="1" t="s">
        <v>8</v>
      </c>
      <c r="H10" s="5" t="s">
        <v>24</v>
      </c>
      <c r="I10" s="4" t="str">
        <f>IFERROR(VLOOKUP(TRIM(F10),[1]!Table_Query_from_BetcoViews[[AlternateID]:[ItemDescr2]],5,FALSE),G10)</f>
        <v>Hose fitting</v>
      </c>
    </row>
    <row r="11" spans="1:9" ht="12" customHeight="1">
      <c r="A11" s="7"/>
      <c r="B11" s="10">
        <v>9</v>
      </c>
      <c r="C11" s="10">
        <v>1</v>
      </c>
      <c r="D11" s="10" t="s">
        <v>25</v>
      </c>
      <c r="E11" s="13" t="s">
        <v>8</v>
      </c>
      <c r="F11" s="5" t="s">
        <v>25</v>
      </c>
      <c r="G11" s="1" t="s">
        <v>8</v>
      </c>
      <c r="H11" s="5" t="s">
        <v>25</v>
      </c>
      <c r="I11" s="4" t="str">
        <f>IFERROR(VLOOKUP(TRIM(F11),[1]!Table_Query_from_BetcoViews[[AlternateID]:[ItemDescr2]],5,FALSE),G11)</f>
        <v>Hose fitting</v>
      </c>
    </row>
    <row r="12" spans="1:9" ht="12" customHeight="1">
      <c r="A12" s="7"/>
      <c r="B12" s="10">
        <v>10</v>
      </c>
      <c r="C12" s="10">
        <v>1</v>
      </c>
      <c r="D12" s="10" t="s">
        <v>26</v>
      </c>
      <c r="E12" s="13" t="s">
        <v>8</v>
      </c>
      <c r="F12" s="5" t="s">
        <v>26</v>
      </c>
      <c r="G12" s="1" t="s">
        <v>8</v>
      </c>
      <c r="H12" s="5" t="s">
        <v>26</v>
      </c>
      <c r="I12" s="4" t="str">
        <f>IFERROR(VLOOKUP(TRIM(F12),[1]!Table_Query_from_BetcoViews[[AlternateID]:[ItemDescr2]],5,FALSE),G12)</f>
        <v>Hose fitting</v>
      </c>
    </row>
    <row r="13" spans="1:9" ht="12" customHeight="1">
      <c r="A13" s="7"/>
      <c r="B13" s="10">
        <v>11</v>
      </c>
      <c r="C13" s="10">
        <v>2</v>
      </c>
      <c r="D13" s="10" t="s">
        <v>50</v>
      </c>
      <c r="E13" s="13" t="s">
        <v>51</v>
      </c>
      <c r="F13" s="5" t="s">
        <v>27</v>
      </c>
      <c r="G13" s="1" t="s">
        <v>9</v>
      </c>
      <c r="H13" t="str">
        <f>VLOOKUP(F13,[1]!Table_Query_from_BetcoViews[[#All],[AlternateID]:[MainSKU]],4,FALSE)</f>
        <v xml:space="preserve">E1110700                      </v>
      </c>
      <c r="I13" s="4" t="str">
        <f>IFERROR(VLOOKUP(TRIM(F13),[1]!Table_Query_from_BetcoViews[[AlternateID]:[ItemDescr2]],5,FALSE),G13)</f>
        <v>Gasket, 1/2" BLK Neoprene</v>
      </c>
    </row>
    <row r="14" spans="1:9" ht="12" customHeight="1">
      <c r="A14" s="7"/>
      <c r="B14" s="10">
        <v>12</v>
      </c>
      <c r="C14" s="10">
        <v>1</v>
      </c>
      <c r="D14" s="10" t="s">
        <v>52</v>
      </c>
      <c r="E14" s="13" t="s">
        <v>53</v>
      </c>
      <c r="F14" s="5" t="s">
        <v>28</v>
      </c>
      <c r="G14" s="2" t="s">
        <v>10</v>
      </c>
      <c r="H14" t="str">
        <f>VLOOKUP(F14,[1]!Table_Query_from_BetcoViews[[#All],[AlternateID]:[MainSKU]],4,FALSE)</f>
        <v xml:space="preserve">PE50058                       </v>
      </c>
      <c r="I14" s="4" t="str">
        <f>IFERROR(VLOOKUP(TRIM(F14),[1]!Table_Query_from_BetcoViews[[AlternateID]:[ItemDescr2]],5,FALSE),G14)</f>
        <v>Restraining Cable for Solution Tank</v>
      </c>
    </row>
    <row r="15" spans="1:9" ht="12" customHeight="1">
      <c r="A15" s="7"/>
      <c r="B15" s="10">
        <v>13</v>
      </c>
      <c r="C15" s="10">
        <v>1</v>
      </c>
      <c r="D15" s="10" t="s">
        <v>44</v>
      </c>
      <c r="E15" s="13" t="s">
        <v>45</v>
      </c>
      <c r="F15" s="5" t="s">
        <v>29</v>
      </c>
      <c r="G15" s="2" t="s">
        <v>5</v>
      </c>
      <c r="H15" t="str">
        <f>VLOOKUP(F15,[1]!Table_Query_from_BetcoViews[[#All],[AlternateID]:[MainSKU]],4,FALSE)</f>
        <v xml:space="preserve">E8106400                      </v>
      </c>
      <c r="I15" s="4" t="str">
        <f>IFERROR(VLOOKUP(TRIM(F15),[1]!Table_Query_from_BetcoViews[[AlternateID]:[ItemDescr2]],5,FALSE),G15)</f>
        <v>Bolt 1/4-20x3/4 hex gr 5</v>
      </c>
    </row>
    <row r="16" spans="1:9" ht="12" customHeight="1">
      <c r="A16" s="7"/>
      <c r="B16" s="10">
        <v>14</v>
      </c>
      <c r="C16" s="10">
        <v>2</v>
      </c>
      <c r="D16" s="10" t="s">
        <v>54</v>
      </c>
      <c r="E16" s="13" t="s">
        <v>55</v>
      </c>
      <c r="F16" s="5" t="s">
        <v>30</v>
      </c>
      <c r="G16" s="1" t="s">
        <v>11</v>
      </c>
      <c r="H16" t="str">
        <f>VLOOKUP(F16,[1]!Table_Query_from_BetcoViews[[#All],[AlternateID]:[MainSKU]],4,FALSE)</f>
        <v xml:space="preserve">E8171300                      </v>
      </c>
      <c r="I16" s="4" t="str">
        <f>IFERROR(VLOOKUP(TRIM(F16),[1]!Table_Query_from_BetcoViews[[AlternateID]:[ItemDescr2]],5,FALSE),G16)</f>
        <v>Washer 1/4 in flat</v>
      </c>
    </row>
    <row r="17" spans="1:9" ht="12" customHeight="1">
      <c r="A17" s="7"/>
      <c r="B17" s="10">
        <v>15</v>
      </c>
      <c r="C17" s="10">
        <v>2</v>
      </c>
      <c r="D17" s="10" t="s">
        <v>56</v>
      </c>
      <c r="E17" s="13" t="s">
        <v>57</v>
      </c>
      <c r="F17" s="5" t="s">
        <v>31</v>
      </c>
      <c r="G17" s="1" t="s">
        <v>11</v>
      </c>
      <c r="H17" t="str">
        <f>VLOOKUP(F17,[1]!Table_Query_from_BetcoViews[[#All],[AlternateID]:[MainSKU]],4,FALSE)</f>
        <v xml:space="preserve">E1112900                      </v>
      </c>
      <c r="I17" s="4" t="str">
        <f>IFERROR(VLOOKUP(TRIM(F17),[1]!Table_Query_from_BetcoViews[[AlternateID]:[ItemDescr2]],5,FALSE),G17)</f>
        <v>Spacing Washer (#730-009)</v>
      </c>
    </row>
    <row r="18" spans="1:9" ht="12" customHeight="1">
      <c r="A18" s="7"/>
      <c r="B18" s="10">
        <v>16</v>
      </c>
      <c r="C18" s="10">
        <v>4</v>
      </c>
      <c r="D18" s="10" t="s">
        <v>58</v>
      </c>
      <c r="E18" s="13" t="s">
        <v>59</v>
      </c>
      <c r="F18" s="5" t="s">
        <v>32</v>
      </c>
      <c r="G18" s="1" t="s">
        <v>12</v>
      </c>
      <c r="H18" t="str">
        <f>VLOOKUP(F18,[1]!Table_Query_from_BetcoViews[[#All],[AlternateID]:[MainSKU]],4,FALSE)</f>
        <v xml:space="preserve">E1112200                      </v>
      </c>
      <c r="I18" s="4" t="str">
        <f>IFERROR(VLOOKUP(TRIM(F18),[1]!Table_Query_from_BetcoViews[[AlternateID]:[ItemDescr2]],5,FALSE),G18)</f>
        <v>1/4-20 x .5 SS PHMS screw</v>
      </c>
    </row>
    <row r="19" spans="1:9" ht="12" customHeight="1">
      <c r="A19" s="7"/>
      <c r="B19" s="10">
        <v>17</v>
      </c>
      <c r="C19" s="10">
        <v>10</v>
      </c>
      <c r="D19" s="10" t="s">
        <v>54</v>
      </c>
      <c r="E19" s="13" t="s">
        <v>55</v>
      </c>
      <c r="F19" s="5" t="s">
        <v>33</v>
      </c>
      <c r="G19" s="1" t="s">
        <v>11</v>
      </c>
      <c r="H19" t="str">
        <f>VLOOKUP(F19,[1]!Table_Query_from_BetcoViews[[#All],[AlternateID]:[MainSKU]],4,FALSE)</f>
        <v xml:space="preserve">E8171300                      </v>
      </c>
      <c r="I19" s="4" t="str">
        <f>IFERROR(VLOOKUP(TRIM(F19),[1]!Table_Query_from_BetcoViews[[AlternateID]:[ItemDescr2]],5,FALSE),G19)</f>
        <v>Washer 1/4 in flat</v>
      </c>
    </row>
    <row r="20" spans="1:9" ht="12" customHeight="1">
      <c r="A20" s="7"/>
      <c r="B20" s="10">
        <v>18</v>
      </c>
      <c r="C20" s="10">
        <v>3</v>
      </c>
      <c r="D20" s="10" t="s">
        <v>60</v>
      </c>
      <c r="E20" s="13" t="s">
        <v>61</v>
      </c>
      <c r="F20" s="5" t="s">
        <v>34</v>
      </c>
      <c r="G20" s="1" t="s">
        <v>12</v>
      </c>
      <c r="H20" t="str">
        <f>VLOOKUP(F20,[1]!Table_Query_from_BetcoViews[[#All],[AlternateID]:[MainSKU]],4,FALSE)</f>
        <v xml:space="preserve">E8357000                      </v>
      </c>
      <c r="I20" s="4" t="str">
        <f>IFERROR(VLOOKUP(TRIM(F20),[1]!Table_Query_from_BetcoViews[[AlternateID]:[ItemDescr2]],5,FALSE),G20)</f>
        <v>Screw  1/4" - 20 x 1"</v>
      </c>
    </row>
    <row r="21" spans="1:9" ht="12" customHeight="1">
      <c r="A21" s="7"/>
      <c r="B21" s="10">
        <v>19</v>
      </c>
      <c r="C21" s="10">
        <v>3</v>
      </c>
      <c r="D21" s="10" t="s">
        <v>35</v>
      </c>
      <c r="E21" s="13" t="s">
        <v>13</v>
      </c>
      <c r="F21" s="5" t="s">
        <v>35</v>
      </c>
      <c r="G21" s="1" t="s">
        <v>13</v>
      </c>
      <c r="H21" s="5" t="s">
        <v>35</v>
      </c>
      <c r="I21" s="4" t="str">
        <f>IFERROR(VLOOKUP(TRIM(F21),[1]!Table_Query_from_BetcoViews[[AlternateID]:[ItemDescr2]],5,FALSE),G21)</f>
        <v>Nyloc nut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9DFF44-DEE8-4640-BA6E-38ACA78A9BB1}"/>
</file>

<file path=customXml/itemProps2.xml><?xml version="1.0" encoding="utf-8"?>
<ds:datastoreItem xmlns:ds="http://schemas.openxmlformats.org/officeDocument/2006/customXml" ds:itemID="{20FFBECC-0813-4707-9DCC-9CCBC2585463}"/>
</file>

<file path=customXml/itemProps3.xml><?xml version="1.0" encoding="utf-8"?>
<ds:datastoreItem xmlns:ds="http://schemas.openxmlformats.org/officeDocument/2006/customXml" ds:itemID="{1BB68CF2-2B8E-4A05-B53D-88B96CCD86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2010-09-17T13:57:49Z</dcterms:created>
  <dcterms:modified xsi:type="dcterms:W3CDTF">2010-09-17T19:27:52Z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